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00" windowHeight="7755" activeTab="2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52" i="3" l="1"/>
  <c r="I52" i="3"/>
  <c r="J52" i="3"/>
  <c r="H52" i="3"/>
  <c r="G52" i="3"/>
  <c r="F52" i="3"/>
  <c r="F47" i="3"/>
  <c r="F48" i="3"/>
  <c r="F49" i="3"/>
  <c r="F50" i="3"/>
  <c r="F51" i="3"/>
  <c r="G47" i="3"/>
  <c r="G48" i="3"/>
  <c r="G49" i="3"/>
  <c r="G50" i="3"/>
  <c r="G51" i="3"/>
  <c r="H47" i="3"/>
  <c r="H48" i="3"/>
  <c r="H49" i="3"/>
  <c r="H50" i="3"/>
  <c r="H51" i="3"/>
  <c r="I47" i="3"/>
  <c r="I48" i="3"/>
  <c r="I49" i="3"/>
  <c r="I50" i="3"/>
  <c r="I51" i="3"/>
  <c r="J47" i="3"/>
  <c r="J48" i="3"/>
  <c r="J49" i="3"/>
  <c r="J50" i="3"/>
  <c r="J51" i="3"/>
  <c r="K47" i="3"/>
  <c r="K48" i="3"/>
  <c r="K49" i="3"/>
  <c r="K50" i="3"/>
  <c r="K51" i="3"/>
  <c r="L47" i="3"/>
  <c r="F46" i="3"/>
  <c r="G46" i="3"/>
  <c r="H46" i="3"/>
  <c r="I46" i="3"/>
  <c r="J46" i="3"/>
  <c r="K46" i="3"/>
  <c r="L46" i="3"/>
  <c r="F45" i="3"/>
  <c r="G45" i="3"/>
  <c r="H45" i="3"/>
  <c r="I45" i="3"/>
  <c r="J45" i="3"/>
  <c r="K45" i="3"/>
  <c r="L45" i="3"/>
  <c r="F44" i="3"/>
  <c r="G44" i="3"/>
  <c r="H44" i="3"/>
  <c r="I44" i="3"/>
  <c r="J44" i="3"/>
  <c r="K44" i="3"/>
  <c r="L44" i="3"/>
  <c r="F43" i="3"/>
  <c r="G43" i="3"/>
  <c r="H43" i="3"/>
  <c r="I43" i="3"/>
  <c r="J43" i="3"/>
  <c r="K43" i="3"/>
  <c r="L43" i="3"/>
  <c r="F42" i="3"/>
  <c r="G42" i="3"/>
  <c r="H42" i="3"/>
  <c r="I42" i="3"/>
  <c r="J42" i="3"/>
  <c r="K42" i="3"/>
  <c r="L42" i="3"/>
  <c r="F41" i="3"/>
  <c r="G41" i="3"/>
  <c r="H41" i="3"/>
  <c r="I41" i="3"/>
  <c r="J41" i="3"/>
  <c r="K41" i="3"/>
  <c r="L41" i="3"/>
  <c r="F40" i="3"/>
  <c r="G40" i="3"/>
  <c r="F39" i="3"/>
  <c r="G39" i="3"/>
  <c r="H39" i="3"/>
  <c r="I39" i="3"/>
  <c r="J39" i="3"/>
  <c r="K39" i="3"/>
  <c r="L39" i="3"/>
  <c r="F38" i="3"/>
  <c r="G38" i="3"/>
  <c r="H38" i="3"/>
  <c r="I38" i="3"/>
  <c r="J38" i="3"/>
  <c r="K38" i="3"/>
  <c r="L38" i="3"/>
  <c r="F37" i="3"/>
  <c r="G37" i="3"/>
  <c r="H37" i="3"/>
  <c r="I37" i="3"/>
  <c r="J37" i="3"/>
  <c r="K37" i="3"/>
  <c r="L37" i="3"/>
  <c r="F36" i="3"/>
  <c r="G36" i="3"/>
  <c r="H36" i="3"/>
  <c r="I36" i="3"/>
  <c r="J36" i="3"/>
  <c r="K36" i="3"/>
  <c r="L36" i="3"/>
  <c r="F35" i="3"/>
  <c r="G35" i="3"/>
  <c r="H35" i="3"/>
  <c r="I35" i="3"/>
  <c r="J35" i="3"/>
  <c r="K35" i="3"/>
  <c r="L35" i="3"/>
  <c r="F34" i="3"/>
  <c r="G34" i="3"/>
  <c r="H34" i="3"/>
  <c r="I34" i="3"/>
  <c r="J34" i="3"/>
  <c r="K34" i="3"/>
  <c r="L34" i="3"/>
  <c r="F33" i="3"/>
  <c r="G33" i="3"/>
  <c r="H33" i="3"/>
  <c r="I33" i="3"/>
  <c r="J33" i="3"/>
  <c r="K33" i="3"/>
  <c r="L33" i="3"/>
  <c r="F32" i="3"/>
  <c r="G32" i="3"/>
  <c r="H32" i="3"/>
  <c r="I32" i="3"/>
  <c r="J32" i="3"/>
  <c r="K32" i="3"/>
  <c r="L32" i="3"/>
  <c r="F31" i="3"/>
  <c r="G31" i="3"/>
  <c r="H31" i="3"/>
  <c r="I31" i="3"/>
  <c r="J31" i="3"/>
  <c r="K31" i="3"/>
  <c r="L31" i="3"/>
  <c r="F30" i="3"/>
  <c r="G30" i="3"/>
  <c r="H30" i="3"/>
  <c r="I30" i="3"/>
  <c r="J30" i="3"/>
  <c r="K30" i="3"/>
  <c r="L30" i="3"/>
  <c r="F29" i="3"/>
  <c r="G29" i="3"/>
  <c r="H29" i="3"/>
  <c r="I29" i="3"/>
  <c r="J29" i="3"/>
  <c r="K29" i="3"/>
  <c r="L29" i="3"/>
  <c r="F28" i="3"/>
  <c r="G28" i="3"/>
  <c r="H28" i="3"/>
  <c r="I28" i="3"/>
  <c r="J28" i="3"/>
  <c r="K28" i="3"/>
  <c r="L28" i="3"/>
  <c r="H40" i="3" l="1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7" i="3"/>
  <c r="J40" i="3" l="1"/>
  <c r="I40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K7" i="3"/>
  <c r="J7" i="3"/>
  <c r="I7" i="3"/>
  <c r="H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7" i="3"/>
  <c r="F8" i="3"/>
  <c r="H8" i="3" s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7" i="3"/>
  <c r="C7" i="2"/>
  <c r="C2" i="2"/>
  <c r="K40" i="3" l="1"/>
  <c r="K8" i="3"/>
  <c r="I8" i="3"/>
  <c r="J8" i="3"/>
  <c r="L40" i="3" l="1"/>
  <c r="L49" i="3"/>
  <c r="L8" i="3"/>
  <c r="L51" i="3"/>
  <c r="L50" i="3"/>
  <c r="L48" i="3" l="1"/>
  <c r="L52" i="3"/>
</calcChain>
</file>

<file path=xl/comments1.xml><?xml version="1.0" encoding="utf-8"?>
<comments xmlns="http://schemas.openxmlformats.org/spreadsheetml/2006/main">
  <authors>
    <author>504-11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<sst xmlns="http://schemas.openxmlformats.org/spreadsheetml/2006/main" count="123" uniqueCount="119">
  <si>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</si>
  <si>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</si>
  <si>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</si>
  <si>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</si>
  <si>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</si>
  <si>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</si>
  <si>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</si>
  <si>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</si>
  <si>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</si>
  <si>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</si>
  <si>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</si>
  <si>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</si>
  <si>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</si>
  <si>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</si>
  <si>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</si>
  <si>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</si>
  <si>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</si>
  <si>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</si>
  <si>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</si>
  <si>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</si>
  <si>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</si>
  <si>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</si>
  <si>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</si>
  <si>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</si>
  <si>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</si>
  <si>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</si>
  <si>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</si>
  <si>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</si>
  <si>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</si>
  <si>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</si>
  <si>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</si>
  <si>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</si>
  <si>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</si>
  <si>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</si>
  <si>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</si>
  <si>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</si>
  <si>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</si>
  <si>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</si>
  <si>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</si>
  <si>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</si>
  <si>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</si>
  <si>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</si>
  <si>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</si>
  <si>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</si>
  <si>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</si>
  <si>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</si>
  <si>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</si>
  <si>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</si>
  <si>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</si>
  <si>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</si>
  <si>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</si>
  <si>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</si>
  <si>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</si>
  <si>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</si>
  <si>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</si>
  <si>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</si>
  <si>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</si>
  <si>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</si>
  <si>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</si>
  <si>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</si>
  <si>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</si>
  <si>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</si>
  <si>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</si>
  <si>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</si>
  <si>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</si>
  <si>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</si>
  <si>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</si>
  <si>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</si>
  <si>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</si>
  <si>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</si>
  <si>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</si>
  <si>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</si>
  <si>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</si>
  <si>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>TOTALES</t>
  </si>
  <si>
    <t>VALORES MAXIMOS</t>
  </si>
  <si>
    <t>VALORES MINIMOS</t>
  </si>
  <si>
    <t>VALOR PROMEDIO</t>
  </si>
  <si>
    <t>PRUEBA DEL PROMEDIO</t>
  </si>
  <si>
    <t>TIPO CLIENTE</t>
  </si>
  <si>
    <t>VARIEDADES SOFI</t>
  </si>
  <si>
    <t>CAJA DE MARCADORES ROJO X 12 U</t>
  </si>
  <si>
    <t>SERVICOMPUTO JHOSEP</t>
  </si>
  <si>
    <t>CAJA DE TINTAS PARA IMPRESORA EPSON X 10</t>
  </si>
  <si>
    <t>PROVEEDORA ROBLE</t>
  </si>
  <si>
    <t>PAPELERIA DON JUAN</t>
  </si>
  <si>
    <t>SUPERMERCADO COOSANROQUE</t>
  </si>
  <si>
    <t>COOPERATIVA LEON XII</t>
  </si>
  <si>
    <t>FERRETERIA LA NUEVA</t>
  </si>
  <si>
    <t>FOTOCOPIADORA D&amp;G</t>
  </si>
  <si>
    <t>CARIÑITOS JEI</t>
  </si>
  <si>
    <t>ESCUELA SJN</t>
  </si>
  <si>
    <t>VARIEDADES LA FAVORITA</t>
  </si>
  <si>
    <t>MINIMERCADO EL PORVENIR</t>
  </si>
  <si>
    <t>RESTAURANTE ''EL BUEN GUSTO''</t>
  </si>
  <si>
    <t>CAJA DE CUADERNOS SENCILLOS X 100 U</t>
  </si>
  <si>
    <t>CAJA DE TAJA LAPIZ X 15 U</t>
  </si>
  <si>
    <t>CAJA DE LAPICEROS CORONA X12 U</t>
  </si>
  <si>
    <t>TALLER CICLOMOTOS</t>
  </si>
  <si>
    <t>PAPELERIA DINO</t>
  </si>
  <si>
    <t>VARIEDADES RINCON</t>
  </si>
  <si>
    <t>MINIMERMACO CUATRO ESQUINAS</t>
  </si>
  <si>
    <t>PAPELERIA LA PRISMA</t>
  </si>
  <si>
    <t>TALONARIO DE CAJA MENOR T. PEQUEÑO</t>
  </si>
  <si>
    <t>CAJA DE LEGAJADORES X 10 U</t>
  </si>
  <si>
    <t>CAJA DE LAPICEROS STABILLO X 12 U</t>
  </si>
  <si>
    <t>CAJA DE RESMAS TAMAÑO CARTA X 20</t>
  </si>
  <si>
    <t>LAPICEROS DE VINILO X 10 U</t>
  </si>
  <si>
    <t>CARTULINA DE COLOR</t>
  </si>
  <si>
    <t>CAJA DE RESMAS T. OFICIO X 20 U</t>
  </si>
  <si>
    <t>ROLLOS DE CAJA REGISTRADORA X 10 U</t>
  </si>
  <si>
    <t>CAJA DE VINILOS GRANDES X 8 U</t>
  </si>
  <si>
    <t>CAJA DE LAPIZ MIRADO  No. 2 X 12 U</t>
  </si>
  <si>
    <t>CAJA DE BORRADORES NATA X 20 U</t>
  </si>
  <si>
    <t>TALONARIO DE FACTURA DE VENTA X 10 U</t>
  </si>
  <si>
    <t>CAJA DE COLORES NORMA X 36 U</t>
  </si>
  <si>
    <t xml:space="preserve">TIENDA ESCOLAR </t>
  </si>
  <si>
    <t>PAPELERIA EL CRISTAL</t>
  </si>
  <si>
    <t>CAJA DE BLOCK IRIS X 20 U</t>
  </si>
  <si>
    <t>CAJA DE TIJERAS X 10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</si>
</sst>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[$$-240A]\ * #,##0_);_([$$-240A]\ * \(#,##0\);_([$$-240A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70C0"/>
      </left>
      <right/>
      <top style="medium">
        <color theme="4" tint="-0.499984740745262"/>
      </top>
      <bottom/>
      <diagonal/>
    </border>
    <border>
      <left style="thick">
        <color rgb="FF0070C0"/>
      </left>
      <right/>
      <top style="medium">
        <color theme="4" tint="-0.499984740745262"/>
      </top>
      <bottom/>
      <diagonal/>
    </border>
    <border>
      <left style="thick">
        <color rgb="FF0070C0"/>
      </left>
      <right style="thick">
        <color rgb="FF0070C0"/>
      </right>
      <top style="medium">
        <color theme="4" tint="-0.499984740745262"/>
      </top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/>
      <bottom/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 style="medium">
        <color indexed="64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medium">
        <color theme="4" tint="-0.499984740745262"/>
      </right>
      <top style="thick">
        <color rgb="FF0070C0"/>
      </top>
      <bottom style="thick">
        <color rgb="FF0070C0"/>
      </bottom>
      <diagonal/>
    </border>
    <border>
      <left style="medium">
        <color theme="4" tint="-0.499984740745262"/>
      </left>
      <right/>
      <top/>
      <bottom/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16" xfId="0" applyBorder="1"/>
    <xf numFmtId="164" fontId="0" fillId="0" borderId="0" xfId="1" applyNumberFormat="1" applyFont="1" applyBorder="1"/>
    <xf numFmtId="164" fontId="0" fillId="0" borderId="17" xfId="1" applyNumberFormat="1" applyFont="1" applyBorder="1"/>
    <xf numFmtId="0" fontId="6" fillId="3" borderId="0" xfId="0" applyFont="1" applyFill="1" applyBorder="1"/>
    <xf numFmtId="0" fontId="0" fillId="0" borderId="0" xfId="0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28" xfId="0" applyBorder="1" applyAlignment="1">
      <alignment horizontal="center"/>
    </xf>
    <xf numFmtId="165" fontId="0" fillId="0" borderId="32" xfId="1" applyNumberFormat="1" applyFont="1" applyBorder="1" applyAlignment="1">
      <alignment horizontal="center"/>
    </xf>
    <xf numFmtId="165" fontId="0" fillId="0" borderId="33" xfId="1" applyNumberFormat="1" applyFont="1" applyBorder="1" applyAlignment="1">
      <alignment horizontal="center"/>
    </xf>
    <xf numFmtId="165" fontId="0" fillId="0" borderId="30" xfId="1" applyNumberFormat="1" applyFont="1" applyBorder="1" applyAlignment="1">
      <alignment horizontal="center"/>
    </xf>
    <xf numFmtId="165" fontId="2" fillId="0" borderId="30" xfId="1" applyNumberFormat="1" applyFont="1" applyBorder="1" applyAlignment="1">
      <alignment horizontal="center"/>
    </xf>
    <xf numFmtId="0" fontId="0" fillId="0" borderId="30" xfId="0" applyBorder="1"/>
    <xf numFmtId="0" fontId="0" fillId="0" borderId="27" xfId="0" applyBorder="1"/>
    <xf numFmtId="0" fontId="0" fillId="0" borderId="34" xfId="0" applyBorder="1"/>
    <xf numFmtId="165" fontId="2" fillId="0" borderId="32" xfId="1" applyNumberFormat="1" applyFont="1" applyBorder="1" applyAlignment="1">
      <alignment horizontal="center"/>
    </xf>
    <xf numFmtId="164" fontId="0" fillId="0" borderId="27" xfId="1" applyNumberFormat="1" applyFont="1" applyBorder="1"/>
    <xf numFmtId="165" fontId="0" fillId="0" borderId="31" xfId="1" applyNumberFormat="1" applyFont="1" applyBorder="1" applyAlignment="1">
      <alignment horizontal="center"/>
    </xf>
    <xf numFmtId="165" fontId="0" fillId="0" borderId="28" xfId="1" applyNumberFormat="1" applyFon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0" fillId="0" borderId="35" xfId="0" applyBorder="1" applyAlignment="1">
      <alignment horizontal="left" wrapText="1"/>
    </xf>
    <xf numFmtId="0" fontId="0" fillId="0" borderId="36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3" xfId="0" applyBorder="1"/>
    <xf numFmtId="0" fontId="0" fillId="0" borderId="32" xfId="0" applyBorder="1"/>
    <xf numFmtId="165" fontId="0" fillId="0" borderId="0" xfId="1" applyNumberFormat="1" applyFont="1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165" fontId="0" fillId="0" borderId="34" xfId="1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0" xfId="0" applyBorder="1" applyAlignment="1">
      <alignment horizontal="left"/>
    </xf>
    <xf numFmtId="3" fontId="0" fillId="0" borderId="32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0" fontId="0" fillId="0" borderId="32" xfId="0" applyFill="1" applyBorder="1"/>
    <xf numFmtId="3" fontId="0" fillId="0" borderId="32" xfId="0" applyNumberForma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165" fontId="0" fillId="0" borderId="32" xfId="0" applyNumberFormat="1" applyBorder="1"/>
    <xf numFmtId="165" fontId="0" fillId="0" borderId="32" xfId="1" applyNumberFormat="1" applyFont="1" applyFill="1" applyBorder="1" applyAlignment="1">
      <alignment horizontal="center"/>
    </xf>
    <xf numFmtId="165" fontId="2" fillId="0" borderId="32" xfId="1" applyNumberFormat="1" applyFont="1" applyFill="1" applyBorder="1" applyAlignment="1">
      <alignment horizontal="center"/>
    </xf>
    <xf numFmtId="0" fontId="9" fillId="0" borderId="31" xfId="0" applyFont="1" applyBorder="1" applyAlignment="1">
      <alignment horizontal="left"/>
    </xf>
    <xf numFmtId="0" fontId="9" fillId="0" borderId="31" xfId="0" applyFont="1" applyBorder="1"/>
    <xf numFmtId="165" fontId="0" fillId="0" borderId="38" xfId="0" applyNumberFormat="1" applyBorder="1"/>
    <xf numFmtId="165" fontId="2" fillId="0" borderId="32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  <xdr:twoCellAnchor>
    <xdr:from>
      <xdr:col>1</xdr:col>
      <xdr:colOff>861164</xdr:colOff>
      <xdr:row>47</xdr:row>
      <xdr:rowOff>52190</xdr:rowOff>
    </xdr:from>
    <xdr:to>
      <xdr:col>4</xdr:col>
      <xdr:colOff>900308</xdr:colOff>
      <xdr:row>47</xdr:row>
      <xdr:rowOff>221813</xdr:rowOff>
    </xdr:to>
    <xdr:sp macro="" textlink="">
      <xdr:nvSpPr>
        <xdr:cNvPr id="2" name="Flecha derecha 1"/>
        <xdr:cNvSpPr/>
      </xdr:nvSpPr>
      <xdr:spPr>
        <a:xfrm>
          <a:off x="1670137" y="13230615"/>
          <a:ext cx="5975959" cy="169623"/>
        </a:xfrm>
        <a:prstGeom prst="righ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1735375</xdr:colOff>
      <xdr:row>48</xdr:row>
      <xdr:rowOff>39144</xdr:rowOff>
    </xdr:from>
    <xdr:to>
      <xdr:col>4</xdr:col>
      <xdr:colOff>913356</xdr:colOff>
      <xdr:row>48</xdr:row>
      <xdr:rowOff>208767</xdr:rowOff>
    </xdr:to>
    <xdr:sp macro="" textlink="">
      <xdr:nvSpPr>
        <xdr:cNvPr id="4" name="Flecha derecha 3"/>
        <xdr:cNvSpPr/>
      </xdr:nvSpPr>
      <xdr:spPr>
        <a:xfrm>
          <a:off x="2544348" y="8233254"/>
          <a:ext cx="5114796" cy="169623"/>
        </a:xfrm>
        <a:prstGeom prst="righ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1735376</xdr:colOff>
      <xdr:row>49</xdr:row>
      <xdr:rowOff>39144</xdr:rowOff>
    </xdr:from>
    <xdr:to>
      <xdr:col>4</xdr:col>
      <xdr:colOff>913357</xdr:colOff>
      <xdr:row>49</xdr:row>
      <xdr:rowOff>208767</xdr:rowOff>
    </xdr:to>
    <xdr:sp macro="" textlink="">
      <xdr:nvSpPr>
        <xdr:cNvPr id="5" name="Flecha derecha 4"/>
        <xdr:cNvSpPr/>
      </xdr:nvSpPr>
      <xdr:spPr>
        <a:xfrm>
          <a:off x="2544349" y="8468117"/>
          <a:ext cx="5114796" cy="169623"/>
        </a:xfrm>
        <a:prstGeom prst="righ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1735376</xdr:colOff>
      <xdr:row>50</xdr:row>
      <xdr:rowOff>39144</xdr:rowOff>
    </xdr:from>
    <xdr:to>
      <xdr:col>4</xdr:col>
      <xdr:colOff>913357</xdr:colOff>
      <xdr:row>50</xdr:row>
      <xdr:rowOff>208767</xdr:rowOff>
    </xdr:to>
    <xdr:sp macro="" textlink="">
      <xdr:nvSpPr>
        <xdr:cNvPr id="6" name="Flecha derecha 5"/>
        <xdr:cNvSpPr/>
      </xdr:nvSpPr>
      <xdr:spPr>
        <a:xfrm>
          <a:off x="2544349" y="8702980"/>
          <a:ext cx="5114796" cy="169623"/>
        </a:xfrm>
        <a:prstGeom prst="righ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1931096</xdr:colOff>
      <xdr:row>51</xdr:row>
      <xdr:rowOff>52192</xdr:rowOff>
    </xdr:from>
    <xdr:to>
      <xdr:col>4</xdr:col>
      <xdr:colOff>913357</xdr:colOff>
      <xdr:row>51</xdr:row>
      <xdr:rowOff>221815</xdr:rowOff>
    </xdr:to>
    <xdr:sp macro="" textlink="">
      <xdr:nvSpPr>
        <xdr:cNvPr id="7" name="Flecha derecha 6"/>
        <xdr:cNvSpPr/>
      </xdr:nvSpPr>
      <xdr:spPr>
        <a:xfrm>
          <a:off x="2740069" y="8950891"/>
          <a:ext cx="4919076" cy="169623"/>
        </a:xfrm>
        <a:prstGeom prst="righ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26" t="s">
        <v>0</v>
      </c>
      <c r="B1" s="27"/>
      <c r="C1" s="28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29" t="s">
        <v>17</v>
      </c>
      <c r="B4" s="29"/>
      <c r="C4" s="29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30" t="s">
        <v>18</v>
      </c>
      <c r="B9" s="31"/>
      <c r="C9" s="32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4"/>
  <sheetViews>
    <sheetView tabSelected="1" zoomScale="73" zoomScaleNormal="73" workbookViewId="0">
      <selection activeCell="M57" sqref="M57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.42578125" bestFit="1" customWidth="1"/>
    <col min="11" max="11" width="20.140625" bestFit="1" customWidth="1"/>
    <col min="12" max="12" width="16.140625" bestFit="1" customWidth="1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3" ht="33.75" x14ac:dyDescent="0.25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3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3" ht="31.5" x14ac:dyDescent="0.5">
      <c r="A4" s="34" t="s">
        <v>72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3" ht="24.75" customHeight="1" thickBot="1" x14ac:dyDescent="0.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3" ht="22.5" customHeight="1" thickTop="1" thickBot="1" x14ac:dyDescent="0.3">
      <c r="A6" s="35" t="s">
        <v>19</v>
      </c>
      <c r="B6" s="36" t="s">
        <v>20</v>
      </c>
      <c r="C6" s="37" t="s">
        <v>21</v>
      </c>
      <c r="D6" s="38" t="s">
        <v>14</v>
      </c>
      <c r="E6" s="39" t="s">
        <v>22</v>
      </c>
      <c r="F6" s="40" t="s">
        <v>25</v>
      </c>
      <c r="G6" s="41" t="s">
        <v>23</v>
      </c>
      <c r="H6" s="42" t="s">
        <v>24</v>
      </c>
      <c r="I6" s="40" t="s">
        <v>26</v>
      </c>
      <c r="J6" s="41" t="s">
        <v>27</v>
      </c>
      <c r="K6" s="42" t="s">
        <v>28</v>
      </c>
      <c r="L6" s="43" t="s">
        <v>78</v>
      </c>
    </row>
    <row r="7" spans="1:13" ht="51" customHeight="1" thickTop="1" thickBot="1" x14ac:dyDescent="0.3">
      <c r="A7" s="44">
        <v>654</v>
      </c>
      <c r="B7" s="45" t="s">
        <v>30</v>
      </c>
      <c r="C7" s="46" t="s">
        <v>60</v>
      </c>
      <c r="D7" s="47">
        <v>20</v>
      </c>
      <c r="E7" s="48">
        <v>54780</v>
      </c>
      <c r="F7" s="48">
        <f>D7*E7</f>
        <v>1095600</v>
      </c>
      <c r="G7" s="48">
        <f>F7*5%</f>
        <v>54780</v>
      </c>
      <c r="H7" s="48">
        <f>F7-G7</f>
        <v>1040820</v>
      </c>
      <c r="I7" s="49">
        <f>H7*16%</f>
        <v>166531.20000000001</v>
      </c>
      <c r="J7" s="50">
        <f>H7*35%</f>
        <v>364287</v>
      </c>
      <c r="K7" s="51">
        <f>H7+I7-J7</f>
        <v>843064.2</v>
      </c>
      <c r="L7" s="52" t="str">
        <f>IF(K7&gt;500000,"EXCELENTE","REGULAR")</f>
        <v>EXCELENTE</v>
      </c>
      <c r="M7" s="53"/>
    </row>
    <row r="8" spans="1:13" ht="31.5" thickTop="1" thickBot="1" x14ac:dyDescent="0.3">
      <c r="A8" s="44">
        <v>655</v>
      </c>
      <c r="B8" s="60" t="s">
        <v>31</v>
      </c>
      <c r="C8" s="61" t="s">
        <v>51</v>
      </c>
      <c r="D8" s="47">
        <v>100</v>
      </c>
      <c r="E8" s="58">
        <v>22544</v>
      </c>
      <c r="F8" s="48">
        <f t="shared" ref="F8:F47" si="0">D8*E8</f>
        <v>2254400</v>
      </c>
      <c r="G8" s="48">
        <f t="shared" ref="G8:G47" si="1">F8*5%</f>
        <v>112720</v>
      </c>
      <c r="H8" s="57">
        <f t="shared" ref="H8:H47" si="2">F8-G8</f>
        <v>2141680</v>
      </c>
      <c r="I8" s="48">
        <f t="shared" ref="I8:I47" si="3">H8*16%</f>
        <v>342668.79999999999</v>
      </c>
      <c r="J8" s="48">
        <f t="shared" ref="J8:J47" si="4">H8*35%</f>
        <v>749588</v>
      </c>
      <c r="K8" s="55">
        <f t="shared" ref="K8:K47" si="5">H8+I8-J8</f>
        <v>1734760.7999999998</v>
      </c>
      <c r="L8" s="54" t="str">
        <f t="shared" ref="L8:L47" si="6">IF(K8&gt;500000,"EXCELENTE","REGULAR")</f>
        <v>EXCELENTE</v>
      </c>
      <c r="M8" s="11"/>
    </row>
    <row r="9" spans="1:13" ht="31.5" thickTop="1" thickBot="1" x14ac:dyDescent="0.3">
      <c r="A9" s="59">
        <v>656</v>
      </c>
      <c r="B9" s="46" t="s">
        <v>32</v>
      </c>
      <c r="C9" s="46" t="s">
        <v>67</v>
      </c>
      <c r="D9" s="62">
        <v>20</v>
      </c>
      <c r="E9" s="50">
        <v>870</v>
      </c>
      <c r="F9" s="48">
        <f t="shared" si="0"/>
        <v>17400</v>
      </c>
      <c r="G9" s="48">
        <f t="shared" si="1"/>
        <v>870</v>
      </c>
      <c r="H9" s="57">
        <f t="shared" si="2"/>
        <v>16530</v>
      </c>
      <c r="I9" s="57">
        <f t="shared" si="3"/>
        <v>2644.8</v>
      </c>
      <c r="J9" s="57">
        <f t="shared" si="4"/>
        <v>5785.5</v>
      </c>
      <c r="K9" s="55">
        <f t="shared" si="5"/>
        <v>13389.3</v>
      </c>
      <c r="L9" s="64" t="str">
        <f t="shared" si="6"/>
        <v>REGULAR</v>
      </c>
      <c r="M9" s="56"/>
    </row>
    <row r="10" spans="1:13" ht="16.5" thickTop="1" thickBot="1" x14ac:dyDescent="0.3">
      <c r="A10" s="44">
        <v>657</v>
      </c>
      <c r="B10" s="70" t="s">
        <v>33</v>
      </c>
      <c r="C10" s="69" t="s">
        <v>52</v>
      </c>
      <c r="D10" s="68">
        <v>20</v>
      </c>
      <c r="E10" s="48">
        <v>9105</v>
      </c>
      <c r="F10" s="67">
        <f t="shared" si="0"/>
        <v>182100</v>
      </c>
      <c r="G10" s="66">
        <f t="shared" si="1"/>
        <v>9105</v>
      </c>
      <c r="H10" s="48">
        <f t="shared" si="2"/>
        <v>172995</v>
      </c>
      <c r="I10" s="65">
        <f t="shared" si="3"/>
        <v>27679.200000000001</v>
      </c>
      <c r="J10" s="48">
        <f t="shared" si="4"/>
        <v>60548.249999999993</v>
      </c>
      <c r="K10" s="55">
        <f t="shared" si="5"/>
        <v>140125.95000000001</v>
      </c>
      <c r="L10" s="25" t="str">
        <f t="shared" si="6"/>
        <v>REGULAR</v>
      </c>
      <c r="M10" s="56"/>
    </row>
    <row r="11" spans="1:13" ht="16.5" thickTop="1" thickBot="1" x14ac:dyDescent="0.3">
      <c r="A11" s="44">
        <v>658</v>
      </c>
      <c r="B11" s="71" t="s">
        <v>34</v>
      </c>
      <c r="C11" s="72" t="s">
        <v>54</v>
      </c>
      <c r="D11" s="62">
        <v>20</v>
      </c>
      <c r="E11" s="50">
        <v>6700</v>
      </c>
      <c r="F11" s="50">
        <f t="shared" si="0"/>
        <v>134000</v>
      </c>
      <c r="G11" s="50">
        <f t="shared" si="1"/>
        <v>6700</v>
      </c>
      <c r="H11" s="50">
        <f t="shared" si="2"/>
        <v>127300</v>
      </c>
      <c r="I11" s="48">
        <f t="shared" si="3"/>
        <v>20368</v>
      </c>
      <c r="J11" s="57">
        <f t="shared" si="4"/>
        <v>44555</v>
      </c>
      <c r="K11" s="55">
        <f t="shared" si="5"/>
        <v>103113</v>
      </c>
      <c r="L11" s="63" t="str">
        <f t="shared" si="6"/>
        <v>REGULAR</v>
      </c>
      <c r="M11" s="56"/>
    </row>
    <row r="12" spans="1:13" ht="31.5" thickTop="1" thickBot="1" x14ac:dyDescent="0.3">
      <c r="A12" s="73">
        <v>659</v>
      </c>
      <c r="B12" s="74" t="s">
        <v>35</v>
      </c>
      <c r="C12" s="74" t="s">
        <v>55</v>
      </c>
      <c r="D12" s="68">
        <v>20</v>
      </c>
      <c r="E12" s="48">
        <v>8537</v>
      </c>
      <c r="F12" s="48">
        <f t="shared" si="0"/>
        <v>170740</v>
      </c>
      <c r="G12" s="48">
        <f t="shared" si="1"/>
        <v>8537</v>
      </c>
      <c r="H12" s="48">
        <f t="shared" si="2"/>
        <v>162203</v>
      </c>
      <c r="I12" s="48">
        <f t="shared" si="3"/>
        <v>25952.48</v>
      </c>
      <c r="J12" s="48">
        <f t="shared" si="4"/>
        <v>56771.049999999996</v>
      </c>
      <c r="K12" s="55">
        <f t="shared" si="5"/>
        <v>131384.43000000002</v>
      </c>
      <c r="L12" s="64" t="str">
        <f t="shared" si="6"/>
        <v>REGULAR</v>
      </c>
      <c r="M12" s="11"/>
    </row>
    <row r="13" spans="1:13" ht="16.5" thickTop="1" thickBot="1" x14ac:dyDescent="0.3">
      <c r="A13" s="73">
        <v>660</v>
      </c>
      <c r="B13" s="74" t="s">
        <v>36</v>
      </c>
      <c r="C13" s="74" t="s">
        <v>53</v>
      </c>
      <c r="D13" s="68">
        <v>20</v>
      </c>
      <c r="E13" s="48">
        <v>920</v>
      </c>
      <c r="F13" s="48">
        <f t="shared" si="0"/>
        <v>18400</v>
      </c>
      <c r="G13" s="48">
        <f t="shared" si="1"/>
        <v>920</v>
      </c>
      <c r="H13" s="48">
        <f t="shared" si="2"/>
        <v>17480</v>
      </c>
      <c r="I13" s="48">
        <f t="shared" si="3"/>
        <v>2796.8</v>
      </c>
      <c r="J13" s="48">
        <f t="shared" si="4"/>
        <v>6118</v>
      </c>
      <c r="K13" s="55">
        <f t="shared" si="5"/>
        <v>14158.8</v>
      </c>
      <c r="L13" s="64" t="str">
        <f t="shared" si="6"/>
        <v>REGULAR</v>
      </c>
    </row>
    <row r="14" spans="1:13" ht="16.5" thickTop="1" thickBot="1" x14ac:dyDescent="0.3">
      <c r="A14" s="73">
        <v>661</v>
      </c>
      <c r="B14" s="74" t="s">
        <v>37</v>
      </c>
      <c r="C14" s="74" t="s">
        <v>69</v>
      </c>
      <c r="D14" s="68">
        <v>20</v>
      </c>
      <c r="E14" s="48">
        <v>3300</v>
      </c>
      <c r="F14" s="48">
        <f t="shared" si="0"/>
        <v>66000</v>
      </c>
      <c r="G14" s="48">
        <f t="shared" si="1"/>
        <v>3300</v>
      </c>
      <c r="H14" s="48">
        <f t="shared" si="2"/>
        <v>62700</v>
      </c>
      <c r="I14" s="48">
        <f t="shared" si="3"/>
        <v>10032</v>
      </c>
      <c r="J14" s="48">
        <f t="shared" si="4"/>
        <v>21945</v>
      </c>
      <c r="K14" s="55">
        <f t="shared" si="5"/>
        <v>50787</v>
      </c>
      <c r="L14" s="64" t="str">
        <f t="shared" si="6"/>
        <v>REGULAR</v>
      </c>
    </row>
    <row r="15" spans="1:13" ht="16.5" thickTop="1" thickBot="1" x14ac:dyDescent="0.3">
      <c r="A15" s="73">
        <v>662</v>
      </c>
      <c r="B15" s="74" t="s">
        <v>38</v>
      </c>
      <c r="C15" s="74" t="s">
        <v>56</v>
      </c>
      <c r="D15" s="68">
        <v>20</v>
      </c>
      <c r="E15" s="48">
        <v>5400</v>
      </c>
      <c r="F15" s="48">
        <f t="shared" si="0"/>
        <v>108000</v>
      </c>
      <c r="G15" s="48">
        <f t="shared" si="1"/>
        <v>5400</v>
      </c>
      <c r="H15" s="48">
        <f t="shared" si="2"/>
        <v>102600</v>
      </c>
      <c r="I15" s="48">
        <f t="shared" si="3"/>
        <v>16416</v>
      </c>
      <c r="J15" s="48">
        <f t="shared" si="4"/>
        <v>35910</v>
      </c>
      <c r="K15" s="55">
        <f t="shared" si="5"/>
        <v>83106</v>
      </c>
      <c r="L15" s="64" t="str">
        <f t="shared" si="6"/>
        <v>REGULAR</v>
      </c>
    </row>
    <row r="16" spans="1:13" ht="16.5" thickTop="1" thickBot="1" x14ac:dyDescent="0.3">
      <c r="A16" s="73">
        <v>663</v>
      </c>
      <c r="B16" s="74" t="s">
        <v>39</v>
      </c>
      <c r="C16" s="74" t="s">
        <v>57</v>
      </c>
      <c r="D16" s="68">
        <v>20</v>
      </c>
      <c r="E16" s="48">
        <v>1105</v>
      </c>
      <c r="F16" s="48">
        <f t="shared" si="0"/>
        <v>22100</v>
      </c>
      <c r="G16" s="48">
        <f t="shared" si="1"/>
        <v>1105</v>
      </c>
      <c r="H16" s="48">
        <f t="shared" si="2"/>
        <v>20995</v>
      </c>
      <c r="I16" s="48">
        <f t="shared" si="3"/>
        <v>3359.2000000000003</v>
      </c>
      <c r="J16" s="48">
        <f t="shared" si="4"/>
        <v>7348.2499999999991</v>
      </c>
      <c r="K16" s="55">
        <f t="shared" si="5"/>
        <v>17005.95</v>
      </c>
      <c r="L16" s="64" t="str">
        <f t="shared" si="6"/>
        <v>REGULAR</v>
      </c>
    </row>
    <row r="17" spans="1:14" ht="16.5" thickTop="1" thickBot="1" x14ac:dyDescent="0.3">
      <c r="A17" s="73">
        <v>664</v>
      </c>
      <c r="B17" s="74" t="s">
        <v>40</v>
      </c>
      <c r="C17" s="74" t="s">
        <v>58</v>
      </c>
      <c r="D17" s="68">
        <v>20</v>
      </c>
      <c r="E17" s="48">
        <v>1000</v>
      </c>
      <c r="F17" s="48">
        <f t="shared" si="0"/>
        <v>20000</v>
      </c>
      <c r="G17" s="48">
        <f t="shared" si="1"/>
        <v>1000</v>
      </c>
      <c r="H17" s="48">
        <f t="shared" si="2"/>
        <v>19000</v>
      </c>
      <c r="I17" s="48">
        <f t="shared" si="3"/>
        <v>3040</v>
      </c>
      <c r="J17" s="48">
        <f t="shared" si="4"/>
        <v>6650</v>
      </c>
      <c r="K17" s="55">
        <f t="shared" si="5"/>
        <v>15390</v>
      </c>
      <c r="L17" s="64" t="str">
        <f t="shared" si="6"/>
        <v>REGULAR</v>
      </c>
    </row>
    <row r="18" spans="1:14" ht="31.5" thickTop="1" thickBot="1" x14ac:dyDescent="0.3">
      <c r="A18" s="73">
        <v>665</v>
      </c>
      <c r="B18" s="74" t="s">
        <v>41</v>
      </c>
      <c r="C18" s="74" t="s">
        <v>68</v>
      </c>
      <c r="D18" s="68">
        <v>20</v>
      </c>
      <c r="E18" s="48">
        <v>6270</v>
      </c>
      <c r="F18" s="48">
        <f t="shared" si="0"/>
        <v>125400</v>
      </c>
      <c r="G18" s="48">
        <f t="shared" si="1"/>
        <v>6270</v>
      </c>
      <c r="H18" s="48">
        <f t="shared" si="2"/>
        <v>119130</v>
      </c>
      <c r="I18" s="48">
        <f t="shared" si="3"/>
        <v>19060.8</v>
      </c>
      <c r="J18" s="48">
        <f t="shared" si="4"/>
        <v>41695.5</v>
      </c>
      <c r="K18" s="55">
        <f t="shared" si="5"/>
        <v>96495.299999999988</v>
      </c>
      <c r="L18" s="64" t="str">
        <f t="shared" si="6"/>
        <v>REGULAR</v>
      </c>
      <c r="N18" s="64"/>
    </row>
    <row r="19" spans="1:14" ht="31.5" thickTop="1" thickBot="1" x14ac:dyDescent="0.3">
      <c r="A19" s="73">
        <v>666</v>
      </c>
      <c r="B19" s="74" t="s">
        <v>42</v>
      </c>
      <c r="C19" s="74" t="s">
        <v>59</v>
      </c>
      <c r="D19" s="68">
        <v>20</v>
      </c>
      <c r="E19" s="48">
        <v>800</v>
      </c>
      <c r="F19" s="48">
        <f t="shared" si="0"/>
        <v>16000</v>
      </c>
      <c r="G19" s="48">
        <f t="shared" si="1"/>
        <v>800</v>
      </c>
      <c r="H19" s="48">
        <f t="shared" si="2"/>
        <v>15200</v>
      </c>
      <c r="I19" s="48">
        <f t="shared" si="3"/>
        <v>2432</v>
      </c>
      <c r="J19" s="48">
        <f t="shared" si="4"/>
        <v>5320</v>
      </c>
      <c r="K19" s="55">
        <f t="shared" si="5"/>
        <v>12312</v>
      </c>
      <c r="L19" s="64" t="str">
        <f t="shared" si="6"/>
        <v>REGULAR</v>
      </c>
    </row>
    <row r="20" spans="1:14" ht="31.5" thickTop="1" thickBot="1" x14ac:dyDescent="0.3">
      <c r="A20" s="73">
        <v>667</v>
      </c>
      <c r="B20" s="74" t="s">
        <v>43</v>
      </c>
      <c r="C20" s="74" t="s">
        <v>70</v>
      </c>
      <c r="D20" s="68">
        <v>20</v>
      </c>
      <c r="E20" s="48">
        <v>10478</v>
      </c>
      <c r="F20" s="48">
        <f t="shared" si="0"/>
        <v>209560</v>
      </c>
      <c r="G20" s="48">
        <f t="shared" si="1"/>
        <v>10478</v>
      </c>
      <c r="H20" s="48">
        <f t="shared" si="2"/>
        <v>199082</v>
      </c>
      <c r="I20" s="48">
        <f t="shared" si="3"/>
        <v>31853.119999999999</v>
      </c>
      <c r="J20" s="48">
        <f t="shared" si="4"/>
        <v>69678.7</v>
      </c>
      <c r="K20" s="55">
        <f t="shared" si="5"/>
        <v>161256.41999999998</v>
      </c>
      <c r="L20" s="64" t="str">
        <f t="shared" si="6"/>
        <v>REGULAR</v>
      </c>
    </row>
    <row r="21" spans="1:14" ht="16.5" thickTop="1" thickBot="1" x14ac:dyDescent="0.3">
      <c r="A21" s="73">
        <v>668</v>
      </c>
      <c r="B21" s="74" t="s">
        <v>44</v>
      </c>
      <c r="C21" s="74" t="s">
        <v>71</v>
      </c>
      <c r="D21" s="68">
        <v>20</v>
      </c>
      <c r="E21" s="48">
        <v>4607</v>
      </c>
      <c r="F21" s="48">
        <f t="shared" si="0"/>
        <v>92140</v>
      </c>
      <c r="G21" s="48">
        <f t="shared" si="1"/>
        <v>4607</v>
      </c>
      <c r="H21" s="48">
        <f t="shared" si="2"/>
        <v>87533</v>
      </c>
      <c r="I21" s="48">
        <f t="shared" si="3"/>
        <v>14005.28</v>
      </c>
      <c r="J21" s="48">
        <f t="shared" si="4"/>
        <v>30636.55</v>
      </c>
      <c r="K21" s="55">
        <f t="shared" si="5"/>
        <v>70901.73</v>
      </c>
      <c r="L21" s="64" t="str">
        <f t="shared" si="6"/>
        <v>REGULAR</v>
      </c>
    </row>
    <row r="22" spans="1:14" ht="31.5" thickTop="1" thickBot="1" x14ac:dyDescent="0.3">
      <c r="A22" s="73">
        <v>669</v>
      </c>
      <c r="B22" s="74" t="s">
        <v>45</v>
      </c>
      <c r="C22" s="74" t="s">
        <v>61</v>
      </c>
      <c r="D22" s="68">
        <v>20</v>
      </c>
      <c r="E22" s="48">
        <v>62360</v>
      </c>
      <c r="F22" s="48">
        <f t="shared" si="0"/>
        <v>1247200</v>
      </c>
      <c r="G22" s="48">
        <f t="shared" si="1"/>
        <v>62360</v>
      </c>
      <c r="H22" s="48">
        <f t="shared" si="2"/>
        <v>1184840</v>
      </c>
      <c r="I22" s="48">
        <f t="shared" si="3"/>
        <v>189574.39999999999</v>
      </c>
      <c r="J22" s="48">
        <f t="shared" si="4"/>
        <v>414694</v>
      </c>
      <c r="K22" s="55">
        <f t="shared" si="5"/>
        <v>959720.39999999991</v>
      </c>
      <c r="L22" s="64" t="str">
        <f t="shared" si="6"/>
        <v>EXCELENTE</v>
      </c>
    </row>
    <row r="23" spans="1:14" ht="16.5" thickTop="1" thickBot="1" x14ac:dyDescent="0.3">
      <c r="A23" s="73">
        <v>670</v>
      </c>
      <c r="B23" s="74" t="s">
        <v>46</v>
      </c>
      <c r="C23" s="74" t="s">
        <v>62</v>
      </c>
      <c r="D23" s="68">
        <v>20</v>
      </c>
      <c r="E23" s="48">
        <v>1000</v>
      </c>
      <c r="F23" s="48">
        <f t="shared" si="0"/>
        <v>20000</v>
      </c>
      <c r="G23" s="48">
        <f t="shared" si="1"/>
        <v>1000</v>
      </c>
      <c r="H23" s="48">
        <f t="shared" si="2"/>
        <v>19000</v>
      </c>
      <c r="I23" s="48">
        <f t="shared" si="3"/>
        <v>3040</v>
      </c>
      <c r="J23" s="48">
        <f t="shared" si="4"/>
        <v>6650</v>
      </c>
      <c r="K23" s="55">
        <f t="shared" si="5"/>
        <v>15390</v>
      </c>
      <c r="L23" s="64" t="str">
        <f t="shared" si="6"/>
        <v>REGULAR</v>
      </c>
    </row>
    <row r="24" spans="1:14" ht="16.5" thickTop="1" thickBot="1" x14ac:dyDescent="0.3">
      <c r="A24" s="73">
        <v>671</v>
      </c>
      <c r="B24" s="74" t="s">
        <v>47</v>
      </c>
      <c r="C24" s="74" t="s">
        <v>64</v>
      </c>
      <c r="D24" s="68">
        <v>20</v>
      </c>
      <c r="E24" s="48">
        <v>5256</v>
      </c>
      <c r="F24" s="48">
        <f t="shared" si="0"/>
        <v>105120</v>
      </c>
      <c r="G24" s="48">
        <f t="shared" si="1"/>
        <v>5256</v>
      </c>
      <c r="H24" s="48">
        <f t="shared" si="2"/>
        <v>99864</v>
      </c>
      <c r="I24" s="48">
        <f t="shared" si="3"/>
        <v>15978.24</v>
      </c>
      <c r="J24" s="48">
        <f t="shared" si="4"/>
        <v>34952.399999999994</v>
      </c>
      <c r="K24" s="55">
        <f t="shared" si="5"/>
        <v>80889.840000000011</v>
      </c>
      <c r="L24" s="64" t="str">
        <f t="shared" si="6"/>
        <v>REGULAR</v>
      </c>
    </row>
    <row r="25" spans="1:14" ht="16.5" thickTop="1" thickBot="1" x14ac:dyDescent="0.3">
      <c r="A25" s="73">
        <v>672</v>
      </c>
      <c r="B25" s="74" t="s">
        <v>48</v>
      </c>
      <c r="C25" s="74" t="s">
        <v>63</v>
      </c>
      <c r="D25" s="68">
        <v>20</v>
      </c>
      <c r="E25" s="48">
        <v>5148</v>
      </c>
      <c r="F25" s="48">
        <f t="shared" si="0"/>
        <v>102960</v>
      </c>
      <c r="G25" s="48">
        <f t="shared" si="1"/>
        <v>5148</v>
      </c>
      <c r="H25" s="48">
        <f t="shared" si="2"/>
        <v>97812</v>
      </c>
      <c r="I25" s="48">
        <f t="shared" si="3"/>
        <v>15649.92</v>
      </c>
      <c r="J25" s="48">
        <f t="shared" si="4"/>
        <v>34234.199999999997</v>
      </c>
      <c r="K25" s="55">
        <f t="shared" si="5"/>
        <v>79227.72</v>
      </c>
      <c r="L25" s="64" t="str">
        <f t="shared" si="6"/>
        <v>REGULAR</v>
      </c>
    </row>
    <row r="26" spans="1:14" ht="31.5" thickTop="1" thickBot="1" x14ac:dyDescent="0.3">
      <c r="A26" s="73">
        <v>673</v>
      </c>
      <c r="B26" s="74" t="s">
        <v>49</v>
      </c>
      <c r="C26" s="74" t="s">
        <v>65</v>
      </c>
      <c r="D26" s="68">
        <v>20</v>
      </c>
      <c r="E26" s="48">
        <v>1990</v>
      </c>
      <c r="F26" s="48">
        <f t="shared" si="0"/>
        <v>39800</v>
      </c>
      <c r="G26" s="48">
        <f t="shared" si="1"/>
        <v>1990</v>
      </c>
      <c r="H26" s="48">
        <f t="shared" si="2"/>
        <v>37810</v>
      </c>
      <c r="I26" s="48">
        <f t="shared" si="3"/>
        <v>6049.6</v>
      </c>
      <c r="J26" s="48">
        <f t="shared" si="4"/>
        <v>13233.5</v>
      </c>
      <c r="K26" s="55">
        <f t="shared" si="5"/>
        <v>30626.1</v>
      </c>
      <c r="L26" s="64" t="str">
        <f t="shared" si="6"/>
        <v>REGULAR</v>
      </c>
    </row>
    <row r="27" spans="1:14" ht="16.5" thickTop="1" thickBot="1" x14ac:dyDescent="0.3">
      <c r="A27" s="73">
        <v>674</v>
      </c>
      <c r="B27" s="74" t="s">
        <v>50</v>
      </c>
      <c r="C27" s="74" t="s">
        <v>66</v>
      </c>
      <c r="D27" s="68">
        <v>20</v>
      </c>
      <c r="E27" s="48">
        <v>6986</v>
      </c>
      <c r="F27" s="48">
        <f t="shared" si="0"/>
        <v>139720</v>
      </c>
      <c r="G27" s="48">
        <f t="shared" si="1"/>
        <v>6986</v>
      </c>
      <c r="H27" s="48">
        <f t="shared" si="2"/>
        <v>132734</v>
      </c>
      <c r="I27" s="48">
        <f t="shared" si="3"/>
        <v>21237.439999999999</v>
      </c>
      <c r="J27" s="48">
        <f t="shared" si="4"/>
        <v>46456.899999999994</v>
      </c>
      <c r="K27" s="55">
        <f t="shared" si="5"/>
        <v>107514.54000000001</v>
      </c>
      <c r="L27" s="64" t="str">
        <f t="shared" si="6"/>
        <v>REGULAR</v>
      </c>
    </row>
    <row r="28" spans="1:14" ht="16.5" thickTop="1" thickBot="1" x14ac:dyDescent="0.3">
      <c r="A28" s="68">
        <v>675</v>
      </c>
      <c r="B28" s="74" t="s">
        <v>79</v>
      </c>
      <c r="C28" s="74" t="s">
        <v>80</v>
      </c>
      <c r="D28" s="68">
        <v>20</v>
      </c>
      <c r="E28" s="48">
        <v>7895</v>
      </c>
      <c r="F28" s="48">
        <f t="shared" si="0"/>
        <v>157900</v>
      </c>
      <c r="G28" s="48">
        <f t="shared" si="1"/>
        <v>7895</v>
      </c>
      <c r="H28" s="48">
        <f t="shared" si="2"/>
        <v>150005</v>
      </c>
      <c r="I28" s="48">
        <f t="shared" si="3"/>
        <v>24000.799999999999</v>
      </c>
      <c r="J28" s="48">
        <f t="shared" si="4"/>
        <v>52501.75</v>
      </c>
      <c r="K28" s="55">
        <f t="shared" si="5"/>
        <v>121504.04999999999</v>
      </c>
      <c r="L28" s="75" t="str">
        <f t="shared" si="6"/>
        <v>REGULAR</v>
      </c>
    </row>
    <row r="29" spans="1:14" ht="31.5" thickTop="1" thickBot="1" x14ac:dyDescent="0.3">
      <c r="A29" s="76">
        <v>676</v>
      </c>
      <c r="B29" s="74" t="s">
        <v>81</v>
      </c>
      <c r="C29" s="74" t="s">
        <v>82</v>
      </c>
      <c r="D29" s="68">
        <v>20</v>
      </c>
      <c r="E29" s="48">
        <v>69785</v>
      </c>
      <c r="F29" s="48">
        <f t="shared" si="0"/>
        <v>1395700</v>
      </c>
      <c r="G29" s="48">
        <f t="shared" si="1"/>
        <v>69785</v>
      </c>
      <c r="H29" s="48">
        <f t="shared" si="2"/>
        <v>1325915</v>
      </c>
      <c r="I29" s="48">
        <f t="shared" si="3"/>
        <v>212146.4</v>
      </c>
      <c r="J29" s="48">
        <f t="shared" si="4"/>
        <v>464070.24999999994</v>
      </c>
      <c r="K29" s="55">
        <f t="shared" si="5"/>
        <v>1073991.1499999999</v>
      </c>
      <c r="L29" s="75" t="str">
        <f t="shared" si="6"/>
        <v>EXCELENTE</v>
      </c>
    </row>
    <row r="30" spans="1:14" ht="31.5" thickTop="1" thickBot="1" x14ac:dyDescent="0.3">
      <c r="A30" s="68">
        <v>677</v>
      </c>
      <c r="B30" s="74" t="s">
        <v>83</v>
      </c>
      <c r="C30" s="74" t="s">
        <v>94</v>
      </c>
      <c r="D30" s="68">
        <v>20</v>
      </c>
      <c r="E30" s="48">
        <v>55423</v>
      </c>
      <c r="F30" s="48">
        <f t="shared" si="0"/>
        <v>1108460</v>
      </c>
      <c r="G30" s="48">
        <f t="shared" si="1"/>
        <v>55423</v>
      </c>
      <c r="H30" s="48">
        <f t="shared" si="2"/>
        <v>1053037</v>
      </c>
      <c r="I30" s="48">
        <f t="shared" si="3"/>
        <v>168485.92</v>
      </c>
      <c r="J30" s="48">
        <f t="shared" si="4"/>
        <v>368562.94999999995</v>
      </c>
      <c r="K30" s="55">
        <f t="shared" si="5"/>
        <v>852959.97</v>
      </c>
      <c r="L30" s="75" t="str">
        <f t="shared" si="6"/>
        <v>EXCELENTE</v>
      </c>
    </row>
    <row r="31" spans="1:14" ht="16.5" thickTop="1" thickBot="1" x14ac:dyDescent="0.3">
      <c r="A31" s="76">
        <v>678</v>
      </c>
      <c r="B31" s="74" t="s">
        <v>84</v>
      </c>
      <c r="C31" s="74" t="s">
        <v>95</v>
      </c>
      <c r="D31" s="68">
        <v>20</v>
      </c>
      <c r="E31" s="48">
        <v>7412</v>
      </c>
      <c r="F31" s="48">
        <f t="shared" si="0"/>
        <v>148240</v>
      </c>
      <c r="G31" s="48">
        <f t="shared" si="1"/>
        <v>7412</v>
      </c>
      <c r="H31" s="48">
        <f t="shared" si="2"/>
        <v>140828</v>
      </c>
      <c r="I31" s="48">
        <f t="shared" si="3"/>
        <v>22532.48</v>
      </c>
      <c r="J31" s="48">
        <f t="shared" si="4"/>
        <v>49289.799999999996</v>
      </c>
      <c r="K31" s="55">
        <f t="shared" si="5"/>
        <v>114070.68000000002</v>
      </c>
      <c r="L31" s="75" t="str">
        <f t="shared" si="6"/>
        <v>REGULAR</v>
      </c>
    </row>
    <row r="32" spans="1:14" ht="16.5" thickTop="1" thickBot="1" x14ac:dyDescent="0.3">
      <c r="A32" s="77">
        <v>679</v>
      </c>
      <c r="B32" s="74" t="s">
        <v>85</v>
      </c>
      <c r="C32" s="74" t="s">
        <v>96</v>
      </c>
      <c r="D32" s="68">
        <v>20</v>
      </c>
      <c r="E32" s="48">
        <v>2102</v>
      </c>
      <c r="F32" s="48">
        <f t="shared" si="0"/>
        <v>42040</v>
      </c>
      <c r="G32" s="48">
        <f t="shared" si="1"/>
        <v>2102</v>
      </c>
      <c r="H32" s="48">
        <f t="shared" si="2"/>
        <v>39938</v>
      </c>
      <c r="I32" s="48">
        <f t="shared" si="3"/>
        <v>6390.08</v>
      </c>
      <c r="J32" s="48">
        <f t="shared" si="4"/>
        <v>13978.3</v>
      </c>
      <c r="K32" s="55">
        <f t="shared" si="5"/>
        <v>32349.780000000002</v>
      </c>
      <c r="L32" s="75" t="str">
        <f t="shared" si="6"/>
        <v>REGULAR</v>
      </c>
    </row>
    <row r="33" spans="1:12" ht="16.5" thickTop="1" thickBot="1" x14ac:dyDescent="0.3">
      <c r="A33" s="68">
        <v>680</v>
      </c>
      <c r="B33" s="74" t="s">
        <v>86</v>
      </c>
      <c r="C33" s="74" t="s">
        <v>103</v>
      </c>
      <c r="D33" s="68">
        <v>20</v>
      </c>
      <c r="E33" s="48">
        <v>1458</v>
      </c>
      <c r="F33" s="48">
        <f t="shared" si="0"/>
        <v>29160</v>
      </c>
      <c r="G33" s="48">
        <f t="shared" si="1"/>
        <v>1458</v>
      </c>
      <c r="H33" s="48">
        <f t="shared" si="2"/>
        <v>27702</v>
      </c>
      <c r="I33" s="48">
        <f t="shared" si="3"/>
        <v>4432.32</v>
      </c>
      <c r="J33" s="48">
        <f t="shared" si="4"/>
        <v>9695.6999999999989</v>
      </c>
      <c r="K33" s="55">
        <f t="shared" si="5"/>
        <v>22438.620000000003</v>
      </c>
      <c r="L33" s="75" t="str">
        <f t="shared" si="6"/>
        <v>REGULAR</v>
      </c>
    </row>
    <row r="34" spans="1:12" ht="16.5" thickTop="1" thickBot="1" x14ac:dyDescent="0.3">
      <c r="A34" s="77">
        <v>681</v>
      </c>
      <c r="B34" s="74" t="s">
        <v>87</v>
      </c>
      <c r="C34" s="74" t="s">
        <v>104</v>
      </c>
      <c r="D34" s="68">
        <v>20</v>
      </c>
      <c r="E34" s="48">
        <v>2896</v>
      </c>
      <c r="F34" s="48">
        <f t="shared" si="0"/>
        <v>57920</v>
      </c>
      <c r="G34" s="48">
        <f t="shared" si="1"/>
        <v>2896</v>
      </c>
      <c r="H34" s="48">
        <f t="shared" si="2"/>
        <v>55024</v>
      </c>
      <c r="I34" s="48">
        <f t="shared" si="3"/>
        <v>8803.84</v>
      </c>
      <c r="J34" s="48">
        <f t="shared" si="4"/>
        <v>19258.399999999998</v>
      </c>
      <c r="K34" s="55">
        <f t="shared" si="5"/>
        <v>44569.440000000002</v>
      </c>
      <c r="L34" s="75" t="str">
        <f t="shared" si="6"/>
        <v>REGULAR</v>
      </c>
    </row>
    <row r="35" spans="1:12" ht="16.5" thickTop="1" thickBot="1" x14ac:dyDescent="0.3">
      <c r="A35" s="77">
        <v>682</v>
      </c>
      <c r="B35" s="74" t="s">
        <v>88</v>
      </c>
      <c r="C35" s="74" t="s">
        <v>105</v>
      </c>
      <c r="D35" s="68">
        <v>20</v>
      </c>
      <c r="E35" s="48">
        <v>61853</v>
      </c>
      <c r="F35" s="48">
        <f t="shared" si="0"/>
        <v>1237060</v>
      </c>
      <c r="G35" s="48">
        <f t="shared" si="1"/>
        <v>61853</v>
      </c>
      <c r="H35" s="48">
        <f t="shared" si="2"/>
        <v>1175207</v>
      </c>
      <c r="I35" s="48">
        <f t="shared" si="3"/>
        <v>188033.12</v>
      </c>
      <c r="J35" s="48">
        <f t="shared" si="4"/>
        <v>411322.44999999995</v>
      </c>
      <c r="K35" s="55">
        <f t="shared" si="5"/>
        <v>951917.67000000016</v>
      </c>
      <c r="L35" s="75" t="str">
        <f t="shared" si="6"/>
        <v>EXCELENTE</v>
      </c>
    </row>
    <row r="36" spans="1:12" ht="16.5" thickTop="1" thickBot="1" x14ac:dyDescent="0.3">
      <c r="A36" s="77">
        <v>683</v>
      </c>
      <c r="B36" s="74" t="s">
        <v>89</v>
      </c>
      <c r="C36" s="74" t="s">
        <v>106</v>
      </c>
      <c r="D36" s="68">
        <v>20</v>
      </c>
      <c r="E36" s="48">
        <v>15562</v>
      </c>
      <c r="F36" s="48">
        <f t="shared" si="0"/>
        <v>311240</v>
      </c>
      <c r="G36" s="48">
        <f t="shared" si="1"/>
        <v>15562</v>
      </c>
      <c r="H36" s="48">
        <f t="shared" si="2"/>
        <v>295678</v>
      </c>
      <c r="I36" s="48">
        <f t="shared" si="3"/>
        <v>47308.480000000003</v>
      </c>
      <c r="J36" s="48">
        <f t="shared" si="4"/>
        <v>103487.29999999999</v>
      </c>
      <c r="K36" s="55">
        <f t="shared" si="5"/>
        <v>239499.18</v>
      </c>
      <c r="L36" s="75" t="str">
        <f t="shared" si="6"/>
        <v>REGULAR</v>
      </c>
    </row>
    <row r="37" spans="1:12" ht="16.5" thickTop="1" thickBot="1" x14ac:dyDescent="0.3">
      <c r="A37" s="77">
        <v>684</v>
      </c>
      <c r="B37" s="74" t="s">
        <v>90</v>
      </c>
      <c r="C37" s="74" t="s">
        <v>107</v>
      </c>
      <c r="D37" s="68">
        <v>20</v>
      </c>
      <c r="E37" s="48">
        <v>1000</v>
      </c>
      <c r="F37" s="48">
        <f t="shared" si="0"/>
        <v>20000</v>
      </c>
      <c r="G37" s="48">
        <f t="shared" si="1"/>
        <v>1000</v>
      </c>
      <c r="H37" s="48">
        <f t="shared" si="2"/>
        <v>19000</v>
      </c>
      <c r="I37" s="48">
        <f t="shared" si="3"/>
        <v>3040</v>
      </c>
      <c r="J37" s="48">
        <f t="shared" si="4"/>
        <v>6650</v>
      </c>
      <c r="K37" s="55">
        <f t="shared" si="5"/>
        <v>15390</v>
      </c>
      <c r="L37" s="75" t="str">
        <f t="shared" si="6"/>
        <v>REGULAR</v>
      </c>
    </row>
    <row r="38" spans="1:12" ht="16.5" thickTop="1" thickBot="1" x14ac:dyDescent="0.3">
      <c r="A38" s="77">
        <v>685</v>
      </c>
      <c r="B38" s="74" t="s">
        <v>91</v>
      </c>
      <c r="C38" s="74" t="s">
        <v>111</v>
      </c>
      <c r="D38" s="68">
        <v>20</v>
      </c>
      <c r="E38" s="48">
        <v>2356</v>
      </c>
      <c r="F38" s="48">
        <f t="shared" si="0"/>
        <v>47120</v>
      </c>
      <c r="G38" s="48">
        <f t="shared" si="1"/>
        <v>2356</v>
      </c>
      <c r="H38" s="48">
        <f t="shared" si="2"/>
        <v>44764</v>
      </c>
      <c r="I38" s="48">
        <f t="shared" si="3"/>
        <v>7162.24</v>
      </c>
      <c r="J38" s="48">
        <f t="shared" si="4"/>
        <v>15667.4</v>
      </c>
      <c r="K38" s="55">
        <f t="shared" si="5"/>
        <v>36258.839999999997</v>
      </c>
      <c r="L38" s="75" t="str">
        <f t="shared" si="6"/>
        <v>REGULAR</v>
      </c>
    </row>
    <row r="39" spans="1:12" ht="16.5" thickTop="1" thickBot="1" x14ac:dyDescent="0.3">
      <c r="A39" s="77">
        <v>686</v>
      </c>
      <c r="B39" s="74" t="s">
        <v>92</v>
      </c>
      <c r="C39" s="74" t="s">
        <v>108</v>
      </c>
      <c r="D39" s="68">
        <v>20</v>
      </c>
      <c r="E39" s="48">
        <v>63785</v>
      </c>
      <c r="F39" s="48">
        <f t="shared" si="0"/>
        <v>1275700</v>
      </c>
      <c r="G39" s="48">
        <f t="shared" si="1"/>
        <v>63785</v>
      </c>
      <c r="H39" s="48">
        <f t="shared" si="2"/>
        <v>1211915</v>
      </c>
      <c r="I39" s="48">
        <f t="shared" si="3"/>
        <v>193906.4</v>
      </c>
      <c r="J39" s="48">
        <f t="shared" si="4"/>
        <v>424170.25</v>
      </c>
      <c r="K39" s="55">
        <f t="shared" si="5"/>
        <v>981651.14999999991</v>
      </c>
      <c r="L39" s="75" t="str">
        <f t="shared" si="6"/>
        <v>EXCELENTE</v>
      </c>
    </row>
    <row r="40" spans="1:12" ht="16.5" thickTop="1" thickBot="1" x14ac:dyDescent="0.3">
      <c r="A40" s="77">
        <v>687</v>
      </c>
      <c r="B40" s="74" t="s">
        <v>93</v>
      </c>
      <c r="C40" s="74" t="s">
        <v>109</v>
      </c>
      <c r="D40" s="68">
        <v>20</v>
      </c>
      <c r="E40" s="48">
        <v>11425</v>
      </c>
      <c r="F40" s="48">
        <f t="shared" si="0"/>
        <v>228500</v>
      </c>
      <c r="G40" s="48">
        <f t="shared" si="1"/>
        <v>11425</v>
      </c>
      <c r="H40" s="48">
        <f t="shared" si="2"/>
        <v>217075</v>
      </c>
      <c r="I40" s="48">
        <f t="shared" si="3"/>
        <v>34732</v>
      </c>
      <c r="J40" s="48">
        <f t="shared" si="4"/>
        <v>75976.25</v>
      </c>
      <c r="K40" s="55">
        <f t="shared" si="5"/>
        <v>175830.75</v>
      </c>
      <c r="L40" s="75" t="str">
        <f t="shared" si="6"/>
        <v>REGULAR</v>
      </c>
    </row>
    <row r="41" spans="1:12" ht="31.5" thickTop="1" thickBot="1" x14ac:dyDescent="0.3">
      <c r="A41" s="77">
        <v>688</v>
      </c>
      <c r="B41" s="74" t="s">
        <v>97</v>
      </c>
      <c r="C41" s="74" t="s">
        <v>102</v>
      </c>
      <c r="D41" s="68">
        <v>20</v>
      </c>
      <c r="E41" s="48">
        <v>785</v>
      </c>
      <c r="F41" s="48">
        <f t="shared" si="0"/>
        <v>15700</v>
      </c>
      <c r="G41" s="48">
        <f t="shared" si="1"/>
        <v>785</v>
      </c>
      <c r="H41" s="48">
        <f t="shared" si="2"/>
        <v>14915</v>
      </c>
      <c r="I41" s="48">
        <f t="shared" si="3"/>
        <v>2386.4</v>
      </c>
      <c r="J41" s="48">
        <f t="shared" si="4"/>
        <v>5220.25</v>
      </c>
      <c r="K41" s="55">
        <f t="shared" si="5"/>
        <v>12081.150000000001</v>
      </c>
      <c r="L41" s="75" t="str">
        <f t="shared" si="6"/>
        <v>REGULAR</v>
      </c>
    </row>
    <row r="42" spans="1:12" ht="16.5" thickTop="1" thickBot="1" x14ac:dyDescent="0.3">
      <c r="A42" s="77">
        <v>689</v>
      </c>
      <c r="B42" s="74" t="s">
        <v>98</v>
      </c>
      <c r="C42" s="74" t="s">
        <v>110</v>
      </c>
      <c r="D42" s="68">
        <v>20</v>
      </c>
      <c r="E42" s="48">
        <v>30987</v>
      </c>
      <c r="F42" s="48">
        <f t="shared" si="0"/>
        <v>619740</v>
      </c>
      <c r="G42" s="48">
        <f t="shared" si="1"/>
        <v>30987</v>
      </c>
      <c r="H42" s="48">
        <f t="shared" si="2"/>
        <v>588753</v>
      </c>
      <c r="I42" s="48">
        <f t="shared" si="3"/>
        <v>94200.48</v>
      </c>
      <c r="J42" s="48">
        <f t="shared" si="4"/>
        <v>206063.55</v>
      </c>
      <c r="K42" s="55">
        <f t="shared" si="5"/>
        <v>476889.93</v>
      </c>
      <c r="L42" s="75" t="str">
        <f t="shared" si="6"/>
        <v>REGULAR</v>
      </c>
    </row>
    <row r="43" spans="1:12" ht="16.5" thickTop="1" thickBot="1" x14ac:dyDescent="0.3">
      <c r="A43" s="77">
        <v>690</v>
      </c>
      <c r="B43" s="74" t="s">
        <v>99</v>
      </c>
      <c r="C43" s="74" t="s">
        <v>112</v>
      </c>
      <c r="D43" s="68">
        <v>20</v>
      </c>
      <c r="E43" s="48">
        <v>8945</v>
      </c>
      <c r="F43" s="48">
        <f t="shared" si="0"/>
        <v>178900</v>
      </c>
      <c r="G43" s="48">
        <f t="shared" si="1"/>
        <v>8945</v>
      </c>
      <c r="H43" s="48">
        <f t="shared" si="2"/>
        <v>169955</v>
      </c>
      <c r="I43" s="48">
        <f t="shared" si="3"/>
        <v>27192.799999999999</v>
      </c>
      <c r="J43" s="48">
        <f t="shared" si="4"/>
        <v>59484.249999999993</v>
      </c>
      <c r="K43" s="55">
        <f t="shared" si="5"/>
        <v>137663.54999999999</v>
      </c>
      <c r="L43" s="75" t="str">
        <f t="shared" si="6"/>
        <v>REGULAR</v>
      </c>
    </row>
    <row r="44" spans="1:12" ht="31.5" thickTop="1" thickBot="1" x14ac:dyDescent="0.3">
      <c r="A44" s="77">
        <v>691</v>
      </c>
      <c r="B44" s="74" t="s">
        <v>100</v>
      </c>
      <c r="C44" s="74" t="s">
        <v>113</v>
      </c>
      <c r="D44" s="68">
        <v>20</v>
      </c>
      <c r="E44" s="48">
        <v>7452</v>
      </c>
      <c r="F44" s="48">
        <f t="shared" si="0"/>
        <v>149040</v>
      </c>
      <c r="G44" s="48">
        <f t="shared" si="1"/>
        <v>7452</v>
      </c>
      <c r="H44" s="48">
        <f t="shared" si="2"/>
        <v>141588</v>
      </c>
      <c r="I44" s="48">
        <f t="shared" si="3"/>
        <v>22654.080000000002</v>
      </c>
      <c r="J44" s="48">
        <f t="shared" si="4"/>
        <v>49555.799999999996</v>
      </c>
      <c r="K44" s="55">
        <f t="shared" si="5"/>
        <v>114686.28000000003</v>
      </c>
      <c r="L44" s="75" t="str">
        <f t="shared" si="6"/>
        <v>REGULAR</v>
      </c>
    </row>
    <row r="45" spans="1:12" ht="16.5" thickTop="1" thickBot="1" x14ac:dyDescent="0.3">
      <c r="A45" s="77">
        <v>692</v>
      </c>
      <c r="B45" s="74" t="s">
        <v>101</v>
      </c>
      <c r="C45" s="74" t="s">
        <v>114</v>
      </c>
      <c r="D45" s="68">
        <v>20</v>
      </c>
      <c r="E45" s="48">
        <v>32784</v>
      </c>
      <c r="F45" s="48">
        <f t="shared" si="0"/>
        <v>655680</v>
      </c>
      <c r="G45" s="48">
        <f t="shared" si="1"/>
        <v>32784</v>
      </c>
      <c r="H45" s="48">
        <f t="shared" si="2"/>
        <v>622896</v>
      </c>
      <c r="I45" s="48">
        <f t="shared" si="3"/>
        <v>99663.360000000001</v>
      </c>
      <c r="J45" s="48">
        <f t="shared" si="4"/>
        <v>218013.59999999998</v>
      </c>
      <c r="K45" s="55">
        <f t="shared" si="5"/>
        <v>504545.76</v>
      </c>
      <c r="L45" s="75" t="str">
        <f t="shared" si="6"/>
        <v>EXCELENTE</v>
      </c>
    </row>
    <row r="46" spans="1:12" ht="16.5" thickTop="1" thickBot="1" x14ac:dyDescent="0.3">
      <c r="A46" s="77">
        <v>693</v>
      </c>
      <c r="B46" s="74" t="s">
        <v>115</v>
      </c>
      <c r="C46" s="74" t="s">
        <v>117</v>
      </c>
      <c r="D46" s="68">
        <v>20</v>
      </c>
      <c r="E46" s="48">
        <v>25463</v>
      </c>
      <c r="F46" s="48">
        <f t="shared" si="0"/>
        <v>509260</v>
      </c>
      <c r="G46" s="48">
        <f t="shared" si="1"/>
        <v>25463</v>
      </c>
      <c r="H46" s="48">
        <f t="shared" si="2"/>
        <v>483797</v>
      </c>
      <c r="I46" s="48">
        <f t="shared" si="3"/>
        <v>77407.520000000004</v>
      </c>
      <c r="J46" s="48">
        <f t="shared" si="4"/>
        <v>169328.94999999998</v>
      </c>
      <c r="K46" s="55">
        <f t="shared" si="5"/>
        <v>391875.57000000007</v>
      </c>
      <c r="L46" s="75" t="str">
        <f t="shared" si="6"/>
        <v>REGULAR</v>
      </c>
    </row>
    <row r="47" spans="1:12" ht="16.5" thickTop="1" thickBot="1" x14ac:dyDescent="0.3">
      <c r="A47" s="77">
        <v>694</v>
      </c>
      <c r="B47" s="74" t="s">
        <v>116</v>
      </c>
      <c r="C47" s="74" t="s">
        <v>118</v>
      </c>
      <c r="D47" s="68">
        <v>20</v>
      </c>
      <c r="E47" s="48">
        <v>18956</v>
      </c>
      <c r="F47" s="48">
        <f t="shared" si="0"/>
        <v>379120</v>
      </c>
      <c r="G47" s="48">
        <f t="shared" si="1"/>
        <v>18956</v>
      </c>
      <c r="H47" s="48">
        <f t="shared" si="2"/>
        <v>360164</v>
      </c>
      <c r="I47" s="48">
        <f t="shared" si="3"/>
        <v>57626.239999999998</v>
      </c>
      <c r="J47" s="48">
        <f t="shared" si="4"/>
        <v>126057.4</v>
      </c>
      <c r="K47" s="55">
        <f t="shared" si="5"/>
        <v>291732.83999999997</v>
      </c>
      <c r="L47" s="75" t="str">
        <f t="shared" si="6"/>
        <v>REGULAR</v>
      </c>
    </row>
    <row r="48" spans="1:12" ht="20.25" thickTop="1" thickBot="1" x14ac:dyDescent="0.35">
      <c r="B48" s="81" t="s">
        <v>73</v>
      </c>
      <c r="C48" s="64"/>
      <c r="D48" s="64"/>
      <c r="E48" s="64"/>
      <c r="F48" s="83">
        <f>SUM(F7:F47)</f>
        <v>14753120</v>
      </c>
      <c r="G48" s="79">
        <f>SUM(G7:G47)</f>
        <v>737656</v>
      </c>
      <c r="H48" s="79">
        <f>SUM(H7:H47)</f>
        <v>14015464</v>
      </c>
      <c r="I48" s="79">
        <f>SUM(I7:I47)</f>
        <v>2242474.2400000002</v>
      </c>
      <c r="J48" s="79">
        <f>SUM(J7:J47)</f>
        <v>4905412.3999999994</v>
      </c>
      <c r="K48" s="80">
        <f>SUM(K7:K47)</f>
        <v>11352525.839999998</v>
      </c>
      <c r="L48" s="64" t="str">
        <f>IF(K48&gt;500000,"EXCELENTE","REGULAR")</f>
        <v>EXCELENTE</v>
      </c>
    </row>
    <row r="49" spans="2:12" ht="20.25" thickTop="1" thickBot="1" x14ac:dyDescent="0.35">
      <c r="B49" s="82" t="s">
        <v>74</v>
      </c>
      <c r="C49" s="64"/>
      <c r="D49" s="64"/>
      <c r="E49" s="64"/>
      <c r="F49" s="83">
        <f>MAX(F7:F47)</f>
        <v>2254400</v>
      </c>
      <c r="G49" s="78">
        <f>MAX(G7:G47)</f>
        <v>112720</v>
      </c>
      <c r="H49" s="78">
        <f>MAX(H7:H47)</f>
        <v>2141680</v>
      </c>
      <c r="I49" s="78">
        <f>MAX(I7:I47)</f>
        <v>342668.79999999999</v>
      </c>
      <c r="J49" s="78">
        <f>MAX(J7:J47)</f>
        <v>749588</v>
      </c>
      <c r="K49" s="84">
        <f>MAX(K7:K47)</f>
        <v>1734760.7999999998</v>
      </c>
      <c r="L49" s="64" t="str">
        <f>IF(K49&gt;500000,"EXCELENTE","REGULAR")</f>
        <v>EXCELENTE</v>
      </c>
    </row>
    <row r="50" spans="2:12" ht="20.25" thickTop="1" thickBot="1" x14ac:dyDescent="0.35">
      <c r="B50" s="82" t="s">
        <v>75</v>
      </c>
      <c r="C50" s="64"/>
      <c r="D50" s="64"/>
      <c r="E50" s="64"/>
      <c r="F50" s="83">
        <f>MIN(F7:F47)</f>
        <v>15700</v>
      </c>
      <c r="G50" s="78">
        <f>MIN(G7:G47)</f>
        <v>785</v>
      </c>
      <c r="H50" s="78">
        <f>MIN(H7:H47)</f>
        <v>14915</v>
      </c>
      <c r="I50" s="78">
        <f>MIN(I7:I47)</f>
        <v>2386.4</v>
      </c>
      <c r="J50" s="78">
        <f>MIN(J7:J47)</f>
        <v>5220.25</v>
      </c>
      <c r="K50" s="84">
        <f>MIN(K7:K47)</f>
        <v>12081.150000000001</v>
      </c>
      <c r="L50" s="64" t="str">
        <f>IF(K50&gt;500000,"EXCELENTE","REGULAR")</f>
        <v>REGULAR</v>
      </c>
    </row>
    <row r="51" spans="2:12" ht="20.25" thickTop="1" thickBot="1" x14ac:dyDescent="0.35">
      <c r="B51" s="82" t="s">
        <v>76</v>
      </c>
      <c r="C51" s="64"/>
      <c r="D51" s="64"/>
      <c r="E51" s="64"/>
      <c r="F51" s="83">
        <f>AVERAGE(F7:F47)</f>
        <v>359832.19512195123</v>
      </c>
      <c r="G51" s="78">
        <f>AVERAGE(G7:G47)</f>
        <v>17991.609756097561</v>
      </c>
      <c r="H51" s="78">
        <f>AVERAGE(H7:H47)</f>
        <v>341840.58536585368</v>
      </c>
      <c r="I51" s="78">
        <f>AVERAGE(I7:I47)</f>
        <v>54694.493658536594</v>
      </c>
      <c r="J51" s="78">
        <f>AVERAGE(J7:J47)</f>
        <v>119644.20487804877</v>
      </c>
      <c r="K51" s="84">
        <f>AVERAGE(K7:K47)</f>
        <v>276890.8741463414</v>
      </c>
      <c r="L51" s="64" t="str">
        <f>IF(K51&gt;500000,"EXCELENTE","REGULAR")</f>
        <v>REGULAR</v>
      </c>
    </row>
    <row r="52" spans="2:12" ht="20.25" thickTop="1" thickBot="1" x14ac:dyDescent="0.35">
      <c r="B52" s="82" t="s">
        <v>77</v>
      </c>
      <c r="C52" s="64"/>
      <c r="D52" s="64"/>
      <c r="E52" s="64"/>
      <c r="F52" s="83">
        <f>F48/41</f>
        <v>359832.19512195123</v>
      </c>
      <c r="G52" s="78">
        <f>G48/41</f>
        <v>17991.609756097561</v>
      </c>
      <c r="H52" s="78">
        <f>H48/41</f>
        <v>341840.58536585368</v>
      </c>
      <c r="I52" s="78">
        <f>I48/41</f>
        <v>54694.493658536594</v>
      </c>
      <c r="J52" s="78">
        <f>J48/41</f>
        <v>119644.20487804877</v>
      </c>
      <c r="K52" s="84">
        <f>K48/41</f>
        <v>276890.8741463414</v>
      </c>
      <c r="L52" s="64" t="str">
        <f>IF(K52&gt;500000,"EXCELENTE","REGULAR")</f>
        <v>REGULAR</v>
      </c>
    </row>
    <row r="53" spans="2:12" ht="15.75" thickTop="1" x14ac:dyDescent="0.25">
      <c r="C53" s="25"/>
      <c r="D53" s="25"/>
      <c r="E53" s="25"/>
    </row>
    <row r="54" spans="2:12" x14ac:dyDescent="0.25">
      <c r="C54" s="25"/>
      <c r="D54" s="25"/>
      <c r="E54" s="25"/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pcimpreservis</cp:lastModifiedBy>
  <dcterms:created xsi:type="dcterms:W3CDTF">2012-10-24T23:46:11Z</dcterms:created>
  <dcterms:modified xsi:type="dcterms:W3CDTF">2014-05-14T19:05:59Z</dcterms:modified>
</cp:coreProperties>
</file>